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Orçamento" sheetId="1" r:id="rId1"/>
    <sheet name="Cronograma" sheetId="4" r:id="rId2"/>
    <sheet name="BDI" sheetId="3" r:id="rId3"/>
  </sheets>
  <calcPr calcId="124519"/>
</workbook>
</file>

<file path=xl/calcChain.xml><?xml version="1.0" encoding="utf-8"?>
<calcChain xmlns="http://schemas.openxmlformats.org/spreadsheetml/2006/main">
  <c r="G16" i="4"/>
  <c r="G15"/>
  <c r="I15" s="1"/>
  <c r="D31" i="3"/>
  <c r="D27"/>
  <c r="D21"/>
  <c r="D17"/>
  <c r="I16" i="4"/>
  <c r="E14"/>
  <c r="G14" s="1"/>
  <c r="G17" s="1"/>
  <c r="D34" i="3" l="1"/>
  <c r="I14" i="4"/>
  <c r="C17" l="1"/>
  <c r="H5" l="1"/>
  <c r="C18"/>
  <c r="F17"/>
  <c r="I13"/>
  <c r="I17" s="1"/>
  <c r="I18" s="1"/>
  <c r="H13"/>
  <c r="E13"/>
  <c r="E17" s="1"/>
  <c r="E18" l="1"/>
  <c r="D18" s="1"/>
  <c r="D17"/>
  <c r="G18"/>
  <c r="F18" s="1"/>
  <c r="G14" i="1"/>
  <c r="H14" s="1"/>
  <c r="G13"/>
  <c r="H13" s="1"/>
  <c r="G12"/>
  <c r="H12" s="1"/>
  <c r="G18"/>
  <c r="H18" s="1"/>
  <c r="G23"/>
  <c r="H23" s="1"/>
  <c r="G22"/>
  <c r="H22" s="1"/>
  <c r="G17"/>
  <c r="H17" s="1"/>
  <c r="G15" l="1"/>
  <c r="H15" s="1"/>
  <c r="H11" s="1"/>
  <c r="G19"/>
  <c r="H19" s="1"/>
  <c r="G20"/>
  <c r="H20" s="1"/>
  <c r="H16" l="1"/>
  <c r="H21"/>
  <c r="G10"/>
  <c r="H10" s="1"/>
  <c r="H9" s="1"/>
  <c r="H24" l="1"/>
  <c r="H5" s="1"/>
</calcChain>
</file>

<file path=xl/sharedStrings.xml><?xml version="1.0" encoding="utf-8"?>
<sst xmlns="http://schemas.openxmlformats.org/spreadsheetml/2006/main" count="159" uniqueCount="104">
  <si>
    <t>ITEM</t>
  </si>
  <si>
    <t>REFERÊNCIA</t>
  </si>
  <si>
    <t>DESCRIÇÃO</t>
  </si>
  <si>
    <t>UND</t>
  </si>
  <si>
    <t>QTD</t>
  </si>
  <si>
    <t xml:space="preserve">VALOR UNITÁRIO </t>
  </si>
  <si>
    <t>VALOR UNITÁRIO C/ BDI = 24%</t>
  </si>
  <si>
    <t>VALOR TOTAL</t>
  </si>
  <si>
    <t>m³</t>
  </si>
  <si>
    <t>m²</t>
  </si>
  <si>
    <t>kg</t>
  </si>
  <si>
    <t>1527          SINAPI 04_17</t>
  </si>
  <si>
    <t>Concreto usinado bombeável, classe de resistência C25, com brita 0 e 1, slump = 100 +/- 20mm, inclui serviço de bombeamento (NBR8953)</t>
  </si>
  <si>
    <t>1.1</t>
  </si>
  <si>
    <t>2.1</t>
  </si>
  <si>
    <t>2.2</t>
  </si>
  <si>
    <t>2.3</t>
  </si>
  <si>
    <t>2.4</t>
  </si>
  <si>
    <t>3.1</t>
  </si>
  <si>
    <t>3.2</t>
  </si>
  <si>
    <t>3.3</t>
  </si>
  <si>
    <t>3.4</t>
  </si>
  <si>
    <t>4.1</t>
  </si>
  <si>
    <t>4.2</t>
  </si>
  <si>
    <t>TOTAL</t>
  </si>
  <si>
    <t>PLANILHA ORÇAMENTÁRIA</t>
  </si>
  <si>
    <t>OBRA:</t>
  </si>
  <si>
    <t>ENDEREÇO:</t>
  </si>
  <si>
    <t>DATA:</t>
  </si>
  <si>
    <t>VALOR TOTAL:</t>
  </si>
  <si>
    <t>Paulo Lopes, 22 de Maio de 2017</t>
  </si>
  <si>
    <t>Referências:</t>
  </si>
  <si>
    <t>SINAPI_Custo_Ref_Composicoes_SC_042017_NaoDesonerado</t>
  </si>
  <si>
    <t>SINAPI_Custo_Ref_Insumos_SC_042017_NaoDesonerado</t>
  </si>
  <si>
    <t>________________________________________________</t>
  </si>
  <si>
    <t>AMANDA ALEXANDRE SVALDI</t>
  </si>
  <si>
    <t>Engenheira Civil - Matrícula 11273</t>
  </si>
  <si>
    <t xml:space="preserve">CREA/SC 124.549 - 1 </t>
  </si>
  <si>
    <t>Ampliação de ponte existente</t>
  </si>
  <si>
    <t>Rua Inácio Dutra - Bairro Santa Rita</t>
  </si>
  <si>
    <t>SERVIÇOS PRELIMINARES</t>
  </si>
  <si>
    <t>74209/001                         SINAPI 12_16</t>
  </si>
  <si>
    <t>Placa de obra em chapa de aço galvanizado - 1,00 x 2,00m</t>
  </si>
  <si>
    <t>VIGAS DE CONCRETO ARMADO</t>
  </si>
  <si>
    <t>TABULEIRO DE CONCRETO ARMADO</t>
  </si>
  <si>
    <t>PASSEIOS E PROTEÇÕES</t>
  </si>
  <si>
    <t>1527               SINAPI 04_17</t>
  </si>
  <si>
    <t>Concreto usinado bombeável, classe de resistência C25,  com brita 0 e 1, slump = 100 +/- 20mm, inclui serviço de bombeamento (NBR8953)</t>
  </si>
  <si>
    <t>94990          SINAPI 04_17</t>
  </si>
  <si>
    <t>SICRO2_SC_RCTR0330_Julho de 2016</t>
  </si>
  <si>
    <t>1 A 01 580 01      SICRO 07_16</t>
  </si>
  <si>
    <t>Fornecimento, preparo e colocação aço CA-60</t>
  </si>
  <si>
    <t>Fornecimento, preparo e colocação aço CA-50</t>
  </si>
  <si>
    <t>1 A 01 580 02      SICRO 07_16</t>
  </si>
  <si>
    <t>2 S 03 371 01      SICRO 07_16</t>
  </si>
  <si>
    <t>Forma de placa compensada resinada</t>
  </si>
  <si>
    <t>CRONOGRAMA FÍSICO FINANCEIRO</t>
  </si>
  <si>
    <t>ELABORAÇÃO:</t>
  </si>
  <si>
    <t>Prefeitura Municipal de Paulo Lopes</t>
  </si>
  <si>
    <t>BDI:</t>
  </si>
  <si>
    <t>ETAPA 01</t>
  </si>
  <si>
    <t>ETAPA 02</t>
  </si>
  <si>
    <t>%</t>
  </si>
  <si>
    <t>VALOR</t>
  </si>
  <si>
    <t>TOTAL ETAPA</t>
  </si>
  <si>
    <t>TOTAL:</t>
  </si>
  <si>
    <t>COMPOSIÇÃO DA TAXA DE BENEFÍCIOS E DESPESAS INDIRETAS</t>
  </si>
  <si>
    <t>Grupo</t>
  </si>
  <si>
    <t>A</t>
  </si>
  <si>
    <t>Despesas indiretas</t>
  </si>
  <si>
    <t>A.1</t>
  </si>
  <si>
    <t>Administração central</t>
  </si>
  <si>
    <t>A.2</t>
  </si>
  <si>
    <t>Garantia</t>
  </si>
  <si>
    <t>A.3</t>
  </si>
  <si>
    <t>Outros</t>
  </si>
  <si>
    <t>Total do grupo A</t>
  </si>
  <si>
    <t>B</t>
  </si>
  <si>
    <t>Bonificação</t>
  </si>
  <si>
    <t>B.1</t>
  </si>
  <si>
    <t>Lucro</t>
  </si>
  <si>
    <t>Total do grupo B</t>
  </si>
  <si>
    <t>C</t>
  </si>
  <si>
    <t>Impostos</t>
  </si>
  <si>
    <t>C.1</t>
  </si>
  <si>
    <t>PIS</t>
  </si>
  <si>
    <t>C.2</t>
  </si>
  <si>
    <t>COFINS</t>
  </si>
  <si>
    <t>C.3</t>
  </si>
  <si>
    <t xml:space="preserve">ISSQN </t>
  </si>
  <si>
    <t>Total do grupo C</t>
  </si>
  <si>
    <t>D</t>
  </si>
  <si>
    <t>Despesas Financeiras (F)</t>
  </si>
  <si>
    <t xml:space="preserve">Despesas Financeiras (F) </t>
  </si>
  <si>
    <t>Total do grupo D</t>
  </si>
  <si>
    <t>Fórmula para o cálculo do B.D.I. ( benefícios e despesas indiretas )</t>
  </si>
  <si>
    <r>
      <t xml:space="preserve">BDI = BDI (%) = </t>
    </r>
    <r>
      <rPr>
        <u/>
        <sz val="11"/>
        <rFont val="Times New Roman"/>
        <family val="1"/>
      </rPr>
      <t>(1+A) x (1+F) x (1+B) x (1+R) - 1  x 100</t>
    </r>
  </si>
  <si>
    <t xml:space="preserve">                               (1- I)</t>
  </si>
  <si>
    <t>_____________________________________________________</t>
  </si>
  <si>
    <t>AMANDA ALEXADRE SVALDI</t>
  </si>
  <si>
    <t xml:space="preserve">COMPOSIÇÃO BDI </t>
  </si>
  <si>
    <t>Execução de passeio (calçada) ou piso de concreto com concreto moldado in loco, feito em obra, acabamento convencional, não armado (e = 7cm)</t>
  </si>
  <si>
    <t>73631          SINAPI 04_17</t>
  </si>
  <si>
    <t>Guarda corpo em tubo de aço galvanizado 1 1/2"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</si>
</sst>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b/>
      <u/>
      <sz val="10"/>
      <color theme="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7">
    <xf numFmtId="0" fontId="0" fillId="0" borderId="0" xfId="0"/>
    <xf numFmtId="2" fontId="0" fillId="0" borderId="0" xfId="0" applyNumberFormat="1"/>
    <xf numFmtId="44" fontId="0" fillId="0" borderId="0" xfId="1" applyFont="1"/>
    <xf numFmtId="44" fontId="0" fillId="0" borderId="0" xfId="1" applyFont="1" applyAlignment="1">
      <alignment horizontal="center"/>
    </xf>
    <xf numFmtId="44" fontId="0" fillId="0" borderId="0" xfId="1" applyFont="1" applyAlignment="1">
      <alignment horizontal="right"/>
    </xf>
    <xf numFmtId="14" fontId="0" fillId="0" borderId="0" xfId="1" applyNumberFormat="1" applyFont="1" applyAlignment="1">
      <alignment horizontal="center"/>
    </xf>
    <xf numFmtId="44" fontId="0" fillId="0" borderId="0" xfId="1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44" fontId="4" fillId="3" borderId="3" xfId="1" applyFont="1" applyFill="1" applyBorder="1" applyAlignment="1">
      <alignment horizontal="center" vertical="center"/>
    </xf>
    <xf numFmtId="44" fontId="4" fillId="3" borderId="3" xfId="1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4" fillId="2" borderId="6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44" fontId="5" fillId="0" borderId="1" xfId="1" applyFont="1" applyBorder="1" applyAlignment="1">
      <alignment horizontal="center" vertical="center"/>
    </xf>
    <xf numFmtId="44" fontId="5" fillId="0" borderId="6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4" fillId="2" borderId="9" xfId="1" applyFont="1" applyFill="1" applyBorder="1"/>
    <xf numFmtId="0" fontId="5" fillId="0" borderId="0" xfId="0" applyFont="1"/>
    <xf numFmtId="2" fontId="5" fillId="0" borderId="0" xfId="0" applyNumberFormat="1" applyFont="1"/>
    <xf numFmtId="44" fontId="5" fillId="0" borderId="0" xfId="1" applyFont="1"/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44" fontId="5" fillId="0" borderId="1" xfId="1" applyFont="1" applyFill="1" applyBorder="1" applyAlignment="1">
      <alignment horizontal="center" vertical="center"/>
    </xf>
    <xf numFmtId="44" fontId="5" fillId="0" borderId="6" xfId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0" fillId="0" borderId="0" xfId="1" applyNumberFormat="1" applyFont="1" applyAlignment="1">
      <alignment horizontal="center"/>
    </xf>
    <xf numFmtId="9" fontId="4" fillId="0" borderId="1" xfId="2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2" fontId="8" fillId="0" borderId="0" xfId="0" applyNumberFormat="1" applyFont="1"/>
    <xf numFmtId="44" fontId="8" fillId="0" borderId="0" xfId="1" applyFont="1"/>
    <xf numFmtId="0" fontId="8" fillId="0" borderId="0" xfId="0" applyFont="1" applyAlignment="1">
      <alignment horizontal="right"/>
    </xf>
    <xf numFmtId="0" fontId="5" fillId="0" borderId="1" xfId="0" applyFont="1" applyFill="1" applyBorder="1"/>
    <xf numFmtId="44" fontId="5" fillId="0" borderId="1" xfId="1" applyFont="1" applyFill="1" applyBorder="1" applyAlignment="1">
      <alignment horizontal="center"/>
    </xf>
    <xf numFmtId="10" fontId="5" fillId="0" borderId="1" xfId="2" applyNumberFormat="1" applyFont="1" applyFill="1" applyBorder="1" applyAlignment="1">
      <alignment horizontal="center"/>
    </xf>
    <xf numFmtId="10" fontId="5" fillId="0" borderId="1" xfId="1" applyNumberFormat="1" applyFont="1" applyFill="1" applyBorder="1" applyAlignment="1">
      <alignment horizontal="center"/>
    </xf>
    <xf numFmtId="44" fontId="5" fillId="0" borderId="1" xfId="1" applyFont="1" applyFill="1" applyBorder="1"/>
    <xf numFmtId="10" fontId="5" fillId="0" borderId="1" xfId="2" applyNumberFormat="1" applyFont="1" applyFill="1" applyBorder="1"/>
    <xf numFmtId="0" fontId="5" fillId="0" borderId="5" xfId="0" applyFont="1" applyFill="1" applyBorder="1" applyAlignment="1">
      <alignment horizontal="center"/>
    </xf>
    <xf numFmtId="44" fontId="5" fillId="0" borderId="6" xfId="0" applyNumberFormat="1" applyFont="1" applyFill="1" applyBorder="1" applyAlignment="1">
      <alignment horizontal="center"/>
    </xf>
    <xf numFmtId="44" fontId="5" fillId="0" borderId="6" xfId="0" applyNumberFormat="1" applyFont="1" applyFill="1" applyBorder="1"/>
    <xf numFmtId="44" fontId="4" fillId="0" borderId="1" xfId="0" applyNumberFormat="1" applyFont="1" applyBorder="1"/>
    <xf numFmtId="10" fontId="4" fillId="0" borderId="1" xfId="2" applyNumberFormat="1" applyFont="1" applyBorder="1" applyAlignment="1">
      <alignment horizontal="center"/>
    </xf>
    <xf numFmtId="10" fontId="4" fillId="0" borderId="1" xfId="1" applyNumberFormat="1" applyFont="1" applyBorder="1" applyAlignment="1">
      <alignment horizontal="center"/>
    </xf>
    <xf numFmtId="44" fontId="4" fillId="0" borderId="6" xfId="0" applyNumberFormat="1" applyFont="1" applyBorder="1"/>
    <xf numFmtId="44" fontId="4" fillId="0" borderId="8" xfId="0" applyNumberFormat="1" applyFont="1" applyBorder="1"/>
    <xf numFmtId="10" fontId="4" fillId="0" borderId="8" xfId="2" applyNumberFormat="1" applyFont="1" applyBorder="1" applyAlignment="1">
      <alignment horizontal="center"/>
    </xf>
    <xf numFmtId="44" fontId="4" fillId="0" borderId="8" xfId="1" applyFont="1" applyBorder="1"/>
    <xf numFmtId="10" fontId="4" fillId="0" borderId="8" xfId="1" applyNumberFormat="1" applyFont="1" applyBorder="1" applyAlignment="1">
      <alignment horizontal="center"/>
    </xf>
    <xf numFmtId="44" fontId="4" fillId="0" borderId="9" xfId="0" applyNumberFormat="1" applyFont="1" applyBorder="1"/>
    <xf numFmtId="44" fontId="9" fillId="0" borderId="0" xfId="1" applyFont="1" applyAlignment="1">
      <alignment horizontal="right"/>
    </xf>
    <xf numFmtId="0" fontId="11" fillId="0" borderId="0" xfId="0" applyFont="1" applyAlignment="1"/>
    <xf numFmtId="0" fontId="10" fillId="0" borderId="0" xfId="0" applyFont="1" applyAlignment="1">
      <alignment horizontal="right"/>
    </xf>
    <xf numFmtId="14" fontId="11" fillId="0" borderId="0" xfId="0" applyNumberFormat="1" applyFont="1" applyAlignment="1">
      <alignment horizontal="left"/>
    </xf>
    <xf numFmtId="44" fontId="10" fillId="0" borderId="0" xfId="1" applyFont="1" applyAlignment="1">
      <alignment horizontal="right"/>
    </xf>
    <xf numFmtId="14" fontId="11" fillId="0" borderId="0" xfId="1" applyNumberFormat="1" applyFont="1" applyAlignment="1">
      <alignment horizontal="left"/>
    </xf>
    <xf numFmtId="7" fontId="11" fillId="0" borderId="0" xfId="1" applyNumberFormat="1" applyFont="1" applyAlignment="1">
      <alignment horizontal="left"/>
    </xf>
    <xf numFmtId="44" fontId="11" fillId="0" borderId="0" xfId="1" applyFont="1" applyAlignment="1">
      <alignment horizontal="left"/>
    </xf>
    <xf numFmtId="10" fontId="11" fillId="0" borderId="0" xfId="2" applyNumberFormat="1" applyFont="1" applyAlignment="1">
      <alignment horizontal="left"/>
    </xf>
    <xf numFmtId="44" fontId="11" fillId="0" borderId="0" xfId="1" applyFont="1" applyAlignment="1">
      <alignment horizontal="center"/>
    </xf>
    <xf numFmtId="10" fontId="11" fillId="0" borderId="0" xfId="1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13" fillId="0" borderId="18" xfId="0" applyFont="1" applyBorder="1" applyProtection="1">
      <protection locked="0"/>
    </xf>
    <xf numFmtId="0" fontId="13" fillId="0" borderId="19" xfId="0" applyFont="1" applyBorder="1" applyProtection="1">
      <protection locked="0"/>
    </xf>
    <xf numFmtId="0" fontId="13" fillId="0" borderId="20" xfId="0" applyFont="1" applyBorder="1" applyProtection="1">
      <protection locked="0"/>
    </xf>
    <xf numFmtId="0" fontId="12" fillId="0" borderId="21" xfId="0" applyFont="1" applyBorder="1" applyAlignment="1" applyProtection="1">
      <alignment vertical="center"/>
      <protection locked="0"/>
    </xf>
    <xf numFmtId="0" fontId="12" fillId="0" borderId="22" xfId="0" applyFont="1" applyBorder="1" applyAlignment="1" applyProtection="1">
      <alignment vertical="center"/>
      <protection locked="0"/>
    </xf>
    <xf numFmtId="0" fontId="12" fillId="4" borderId="22" xfId="0" applyFont="1" applyFill="1" applyBorder="1" applyAlignment="1" applyProtection="1">
      <alignment vertical="center"/>
      <protection locked="0"/>
    </xf>
    <xf numFmtId="0" fontId="12" fillId="4" borderId="23" xfId="0" applyFont="1" applyFill="1" applyBorder="1" applyAlignment="1" applyProtection="1">
      <alignment vertical="center"/>
      <protection locked="0"/>
    </xf>
    <xf numFmtId="0" fontId="13" fillId="4" borderId="24" xfId="0" applyFont="1" applyFill="1" applyBorder="1" applyAlignment="1" applyProtection="1">
      <alignment vertical="center"/>
      <protection locked="0"/>
    </xf>
    <xf numFmtId="0" fontId="12" fillId="0" borderId="25" xfId="0" applyFont="1" applyBorder="1" applyAlignment="1" applyProtection="1">
      <alignment vertical="center"/>
      <protection locked="0"/>
    </xf>
    <xf numFmtId="0" fontId="13" fillId="4" borderId="25" xfId="0" applyFont="1" applyFill="1" applyBorder="1" applyAlignment="1" applyProtection="1">
      <alignment vertical="center"/>
      <protection locked="0"/>
    </xf>
    <xf numFmtId="10" fontId="13" fillId="4" borderId="26" xfId="2" applyNumberFormat="1" applyFont="1" applyFill="1" applyBorder="1" applyAlignment="1" applyProtection="1">
      <alignment vertical="center"/>
      <protection locked="0"/>
    </xf>
    <xf numFmtId="0" fontId="13" fillId="0" borderId="27" xfId="0" applyFont="1" applyBorder="1" applyAlignment="1" applyProtection="1">
      <alignment vertical="center"/>
      <protection locked="0"/>
    </xf>
    <xf numFmtId="0" fontId="12" fillId="4" borderId="28" xfId="0" applyFont="1" applyFill="1" applyBorder="1" applyAlignment="1" applyProtection="1">
      <alignment vertical="center"/>
      <protection locked="0"/>
    </xf>
    <xf numFmtId="0" fontId="12" fillId="4" borderId="29" xfId="0" applyFont="1" applyFill="1" applyBorder="1" applyAlignment="1" applyProtection="1">
      <alignment horizontal="right" vertical="center"/>
      <protection locked="0"/>
    </xf>
    <xf numFmtId="10" fontId="12" fillId="0" borderId="30" xfId="2" applyNumberFormat="1" applyFont="1" applyBorder="1" applyAlignment="1" applyProtection="1">
      <alignment vertical="center"/>
    </xf>
    <xf numFmtId="0" fontId="13" fillId="0" borderId="16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13" fillId="0" borderId="17" xfId="0" applyFont="1" applyBorder="1" applyAlignment="1" applyProtection="1">
      <alignment vertical="center"/>
      <protection locked="0"/>
    </xf>
    <xf numFmtId="0" fontId="12" fillId="0" borderId="31" xfId="0" applyFont="1" applyBorder="1" applyAlignment="1" applyProtection="1">
      <alignment vertical="center"/>
      <protection locked="0"/>
    </xf>
    <xf numFmtId="0" fontId="12" fillId="4" borderId="32" xfId="0" applyFont="1" applyFill="1" applyBorder="1" applyAlignment="1" applyProtection="1">
      <alignment horizontal="center" vertical="center"/>
      <protection locked="0"/>
    </xf>
    <xf numFmtId="0" fontId="12" fillId="4" borderId="32" xfId="0" applyFont="1" applyFill="1" applyBorder="1" applyAlignment="1" applyProtection="1">
      <alignment vertical="center"/>
      <protection locked="0"/>
    </xf>
    <xf numFmtId="0" fontId="12" fillId="4" borderId="33" xfId="0" applyFont="1" applyFill="1" applyBorder="1" applyAlignment="1" applyProtection="1">
      <alignment vertical="center"/>
      <protection locked="0"/>
    </xf>
    <xf numFmtId="0" fontId="13" fillId="0" borderId="24" xfId="0" applyFont="1" applyBorder="1" applyAlignment="1" applyProtection="1">
      <alignment vertical="center"/>
      <protection locked="0"/>
    </xf>
    <xf numFmtId="0" fontId="12" fillId="4" borderId="25" xfId="0" applyFont="1" applyFill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right" vertical="center"/>
      <protection locked="0"/>
    </xf>
    <xf numFmtId="10" fontId="12" fillId="0" borderId="30" xfId="2" applyNumberFormat="1" applyFont="1" applyBorder="1" applyAlignment="1" applyProtection="1">
      <alignment horizontal="right" vertical="center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vertical="center"/>
      <protection locked="0"/>
    </xf>
    <xf numFmtId="0" fontId="12" fillId="0" borderId="33" xfId="0" applyFont="1" applyBorder="1" applyAlignment="1" applyProtection="1">
      <alignment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vertical="center"/>
      <protection locked="0"/>
    </xf>
    <xf numFmtId="10" fontId="13" fillId="0" borderId="26" xfId="2" applyNumberFormat="1" applyFont="1" applyBorder="1" applyAlignment="1" applyProtection="1">
      <alignment vertical="center"/>
    </xf>
    <xf numFmtId="0" fontId="12" fillId="0" borderId="28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10" fontId="12" fillId="0" borderId="17" xfId="2" applyNumberFormat="1" applyFont="1" applyBorder="1" applyAlignment="1" applyProtection="1">
      <alignment horizontal="right" vertical="center"/>
    </xf>
    <xf numFmtId="0" fontId="13" fillId="4" borderId="34" xfId="0" applyFont="1" applyFill="1" applyBorder="1" applyAlignment="1" applyProtection="1">
      <alignment vertical="center"/>
      <protection locked="0"/>
    </xf>
    <xf numFmtId="0" fontId="12" fillId="4" borderId="35" xfId="0" applyFont="1" applyFill="1" applyBorder="1" applyAlignment="1" applyProtection="1">
      <alignment horizontal="center" vertical="center"/>
      <protection locked="0"/>
    </xf>
    <xf numFmtId="0" fontId="13" fillId="0" borderId="36" xfId="0" applyFont="1" applyBorder="1" applyAlignment="1" applyProtection="1">
      <alignment vertical="center"/>
      <protection locked="0"/>
    </xf>
    <xf numFmtId="10" fontId="13" fillId="0" borderId="26" xfId="2" applyNumberFormat="1" applyFont="1" applyBorder="1" applyAlignment="1" applyProtection="1">
      <alignment vertical="center"/>
      <protection locked="0"/>
    </xf>
    <xf numFmtId="0" fontId="13" fillId="4" borderId="27" xfId="0" applyFont="1" applyFill="1" applyBorder="1" applyAlignment="1" applyProtection="1">
      <alignment vertical="center"/>
      <protection locked="0"/>
    </xf>
    <xf numFmtId="0" fontId="12" fillId="4" borderId="29" xfId="0" applyFont="1" applyFill="1" applyBorder="1" applyAlignment="1" applyProtection="1">
      <alignment horizontal="center" vertical="center"/>
      <protection locked="0"/>
    </xf>
    <xf numFmtId="10" fontId="12" fillId="0" borderId="6" xfId="2" applyNumberFormat="1" applyFont="1" applyBorder="1" applyAlignment="1" applyProtection="1">
      <alignment vertical="center"/>
    </xf>
    <xf numFmtId="0" fontId="13" fillId="4" borderId="16" xfId="0" applyFont="1" applyFill="1" applyBorder="1" applyAlignment="1" applyProtection="1">
      <alignment vertical="center"/>
      <protection locked="0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vertical="center"/>
      <protection locked="0"/>
    </xf>
    <xf numFmtId="0" fontId="13" fillId="4" borderId="17" xfId="0" applyFont="1" applyFill="1" applyBorder="1" applyAlignment="1" applyProtection="1">
      <alignment vertical="center"/>
      <protection locked="0"/>
    </xf>
    <xf numFmtId="10" fontId="12" fillId="4" borderId="17" xfId="2" applyNumberFormat="1" applyFont="1" applyFill="1" applyBorder="1" applyAlignment="1" applyProtection="1">
      <alignment vertical="center"/>
    </xf>
    <xf numFmtId="0" fontId="12" fillId="4" borderId="16" xfId="0" applyFont="1" applyFill="1" applyBorder="1" applyAlignment="1" applyProtection="1">
      <alignment vertical="center"/>
      <protection locked="0"/>
    </xf>
    <xf numFmtId="0" fontId="13" fillId="4" borderId="0" xfId="0" applyFont="1" applyFill="1" applyBorder="1" applyAlignment="1" applyProtection="1">
      <alignment horizontal="left" vertical="center"/>
      <protection locked="0"/>
    </xf>
    <xf numFmtId="0" fontId="12" fillId="4" borderId="17" xfId="0" applyFont="1" applyFill="1" applyBorder="1" applyAlignment="1" applyProtection="1">
      <alignment vertical="center"/>
      <protection locked="0"/>
    </xf>
    <xf numFmtId="0" fontId="13" fillId="4" borderId="16" xfId="0" applyFont="1" applyFill="1" applyBorder="1" applyProtection="1">
      <protection locked="0"/>
    </xf>
    <xf numFmtId="0" fontId="13" fillId="4" borderId="0" xfId="0" applyFont="1" applyFill="1" applyBorder="1" applyProtection="1"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12" fillId="4" borderId="0" xfId="0" applyFont="1" applyFill="1" applyBorder="1" applyAlignment="1" applyProtection="1">
      <alignment horizontal="center"/>
      <protection locked="0"/>
    </xf>
    <xf numFmtId="0" fontId="13" fillId="4" borderId="18" xfId="0" applyFont="1" applyFill="1" applyBorder="1" applyProtection="1">
      <protection locked="0"/>
    </xf>
    <xf numFmtId="0" fontId="13" fillId="4" borderId="19" xfId="0" applyFont="1" applyFill="1" applyBorder="1" applyProtection="1">
      <protection locked="0"/>
    </xf>
    <xf numFmtId="0" fontId="13" fillId="4" borderId="19" xfId="0" applyFont="1" applyFill="1" applyBorder="1" applyAlignment="1" applyProtection="1">
      <alignment horizontal="center" vertical="center" wrapText="1"/>
      <protection locked="0"/>
    </xf>
    <xf numFmtId="0" fontId="12" fillId="4" borderId="2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44" fontId="0" fillId="0" borderId="0" xfId="1" applyFont="1" applyAlignment="1">
      <alignment horizontal="right"/>
    </xf>
    <xf numFmtId="0" fontId="0" fillId="0" borderId="0" xfId="0" applyAlignment="1">
      <alignment horizontal="right"/>
    </xf>
    <xf numFmtId="0" fontId="4" fillId="2" borderId="10" xfId="0" applyFont="1" applyFill="1" applyBorder="1" applyAlignment="1">
      <alignment horizontal="right"/>
    </xf>
    <xf numFmtId="0" fontId="4" fillId="2" borderId="11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1" applyNumberFormat="1" applyFont="1" applyAlignment="1">
      <alignment horizontal="center"/>
    </xf>
    <xf numFmtId="44" fontId="0" fillId="0" borderId="0" xfId="1" applyFont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44" fontId="9" fillId="0" borderId="0" xfId="1" applyFont="1" applyAlignment="1">
      <alignment horizontal="right"/>
    </xf>
    <xf numFmtId="10" fontId="0" fillId="0" borderId="0" xfId="1" applyNumberFormat="1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4" fillId="0" borderId="3" xfId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4" borderId="5" xfId="0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3" fillId="4" borderId="6" xfId="0" applyFont="1" applyFill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4" borderId="16" xfId="0" applyFont="1" applyFill="1" applyBorder="1" applyAlignment="1" applyProtection="1">
      <alignment horizontal="right" vertical="center"/>
      <protection locked="0"/>
    </xf>
    <xf numFmtId="0" fontId="13" fillId="4" borderId="0" xfId="0" applyFont="1" applyFill="1" applyBorder="1" applyAlignment="1" applyProtection="1">
      <alignment horizontal="right" vertical="center"/>
      <protection locked="0"/>
    </xf>
    <xf numFmtId="0" fontId="13" fillId="4" borderId="17" xfId="0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left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center" vertical="center"/>
      <protection locked="0"/>
    </xf>
    <xf numFmtId="0" fontId="12" fillId="0" borderId="15" xfId="0" applyFont="1" applyFill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43"/>
  <sheetViews>
    <sheetView tabSelected="1" view="pageLayout" topLeftCell="A19" workbookViewId="0">
      <selection activeCell="C23" sqref="C23"/>
    </sheetView>
  </sheetViews>
  <sheetFormatPr defaultRowHeight="15"/>
  <cols>
    <col min="1" max="1" width="5.28515625" bestFit="1" customWidth="1"/>
    <col min="2" max="2" width="13" customWidth="1"/>
    <col min="3" max="3" width="45.42578125" customWidth="1"/>
    <col min="4" max="4" width="5" bestFit="1" customWidth="1"/>
    <col min="5" max="5" width="7.5703125" style="1" bestFit="1" customWidth="1"/>
    <col min="6" max="6" width="16.7109375" style="2" bestFit="1" customWidth="1"/>
    <col min="7" max="7" width="20.42578125" style="2" customWidth="1"/>
    <col min="8" max="8" width="15.85546875" style="2" bestFit="1" customWidth="1"/>
    <col min="10" max="10" width="16.85546875" bestFit="1" customWidth="1"/>
  </cols>
  <sheetData>
    <row r="2" spans="1:8">
      <c r="C2" s="153" t="s">
        <v>25</v>
      </c>
      <c r="D2" s="153"/>
      <c r="E2" s="153"/>
      <c r="F2" s="153"/>
      <c r="G2" s="153"/>
    </row>
    <row r="3" spans="1:8">
      <c r="C3" s="8"/>
      <c r="D3" s="8"/>
      <c r="E3" s="8"/>
      <c r="F3" s="8"/>
      <c r="G3" s="8"/>
    </row>
    <row r="4" spans="1:8">
      <c r="A4" s="149" t="s">
        <v>26</v>
      </c>
      <c r="B4" s="149"/>
      <c r="C4" s="154" t="s">
        <v>38</v>
      </c>
      <c r="D4" s="154"/>
      <c r="E4" s="154"/>
      <c r="F4" s="154"/>
      <c r="G4" s="4" t="s">
        <v>28</v>
      </c>
      <c r="H4" s="5">
        <v>42877</v>
      </c>
    </row>
    <row r="5" spans="1:8">
      <c r="A5" s="149" t="s">
        <v>27</v>
      </c>
      <c r="B5" s="149"/>
      <c r="C5" t="s">
        <v>39</v>
      </c>
      <c r="G5" s="4" t="s">
        <v>29</v>
      </c>
      <c r="H5" s="3">
        <f>H24</f>
        <v>62410.577144000003</v>
      </c>
    </row>
    <row r="6" spans="1:8">
      <c r="A6" s="149" t="s">
        <v>57</v>
      </c>
      <c r="B6" s="149"/>
      <c r="C6" t="s">
        <v>58</v>
      </c>
      <c r="G6" s="6" t="s">
        <v>59</v>
      </c>
      <c r="H6" s="39">
        <v>0.24</v>
      </c>
    </row>
    <row r="7" spans="1:8" ht="15.75" thickBot="1"/>
    <row r="8" spans="1:8" s="16" customFormat="1" ht="22.5">
      <c r="A8" s="10" t="s">
        <v>0</v>
      </c>
      <c r="B8" s="11" t="s">
        <v>1</v>
      </c>
      <c r="C8" s="11" t="s">
        <v>2</v>
      </c>
      <c r="D8" s="11" t="s">
        <v>3</v>
      </c>
      <c r="E8" s="12" t="s">
        <v>4</v>
      </c>
      <c r="F8" s="13" t="s">
        <v>5</v>
      </c>
      <c r="G8" s="14" t="s">
        <v>6</v>
      </c>
      <c r="H8" s="15" t="s">
        <v>7</v>
      </c>
    </row>
    <row r="9" spans="1:8" s="16" customFormat="1" ht="11.25">
      <c r="A9" s="145">
        <v>1</v>
      </c>
      <c r="B9" s="146"/>
      <c r="C9" s="147" t="s">
        <v>40</v>
      </c>
      <c r="D9" s="147"/>
      <c r="E9" s="147"/>
      <c r="F9" s="147"/>
      <c r="G9" s="147"/>
      <c r="H9" s="17">
        <f>H10</f>
        <v>912.9624</v>
      </c>
    </row>
    <row r="10" spans="1:8" s="25" customFormat="1" ht="22.5">
      <c r="A10" s="18" t="s">
        <v>13</v>
      </c>
      <c r="B10" s="19" t="s">
        <v>41</v>
      </c>
      <c r="C10" s="20" t="s">
        <v>42</v>
      </c>
      <c r="D10" s="21" t="s">
        <v>9</v>
      </c>
      <c r="E10" s="22">
        <v>2</v>
      </c>
      <c r="F10" s="23">
        <v>368.13</v>
      </c>
      <c r="G10" s="23">
        <f>1.24*F10</f>
        <v>456.4812</v>
      </c>
      <c r="H10" s="24">
        <f>E10*G10</f>
        <v>912.9624</v>
      </c>
    </row>
    <row r="11" spans="1:8" s="25" customFormat="1" ht="11.25">
      <c r="A11" s="145">
        <v>2</v>
      </c>
      <c r="B11" s="146"/>
      <c r="C11" s="147" t="s">
        <v>43</v>
      </c>
      <c r="D11" s="147"/>
      <c r="E11" s="147"/>
      <c r="F11" s="147"/>
      <c r="G11" s="147"/>
      <c r="H11" s="17">
        <f>SUM(H12:H15)</f>
        <v>33434.227880000006</v>
      </c>
    </row>
    <row r="12" spans="1:8" s="25" customFormat="1" ht="22.5">
      <c r="A12" s="18" t="s">
        <v>14</v>
      </c>
      <c r="B12" s="19" t="s">
        <v>50</v>
      </c>
      <c r="C12" s="20" t="s">
        <v>51</v>
      </c>
      <c r="D12" s="21" t="s">
        <v>10</v>
      </c>
      <c r="E12" s="22">
        <v>34.799999999999997</v>
      </c>
      <c r="F12" s="23">
        <v>7.64</v>
      </c>
      <c r="G12" s="23">
        <f>1.24*F12</f>
        <v>9.4735999999999994</v>
      </c>
      <c r="H12" s="24">
        <f>E12*G12</f>
        <v>329.68127999999996</v>
      </c>
    </row>
    <row r="13" spans="1:8" s="25" customFormat="1" ht="22.5">
      <c r="A13" s="18" t="s">
        <v>15</v>
      </c>
      <c r="B13" s="19" t="s">
        <v>53</v>
      </c>
      <c r="C13" s="20" t="s">
        <v>52</v>
      </c>
      <c r="D13" s="21" t="s">
        <v>10</v>
      </c>
      <c r="E13" s="22">
        <v>2125.9</v>
      </c>
      <c r="F13" s="23">
        <v>7.41</v>
      </c>
      <c r="G13" s="23">
        <f>1.24*F13</f>
        <v>9.1883999999999997</v>
      </c>
      <c r="H13" s="24">
        <f>E13*G13</f>
        <v>19533.619559999999</v>
      </c>
    </row>
    <row r="14" spans="1:8" s="25" customFormat="1" ht="22.5">
      <c r="A14" s="18" t="s">
        <v>16</v>
      </c>
      <c r="B14" s="19" t="s">
        <v>54</v>
      </c>
      <c r="C14" s="20" t="s">
        <v>55</v>
      </c>
      <c r="D14" s="21" t="s">
        <v>9</v>
      </c>
      <c r="E14" s="22">
        <v>113.2</v>
      </c>
      <c r="F14" s="23">
        <v>65.290000000000006</v>
      </c>
      <c r="G14" s="23">
        <f>1.24*F14</f>
        <v>80.959600000000009</v>
      </c>
      <c r="H14" s="24">
        <f>E14*G14</f>
        <v>9164.626720000002</v>
      </c>
    </row>
    <row r="15" spans="1:8" s="25" customFormat="1" ht="33.75">
      <c r="A15" s="18" t="s">
        <v>17</v>
      </c>
      <c r="B15" s="19" t="s">
        <v>46</v>
      </c>
      <c r="C15" s="20" t="s">
        <v>47</v>
      </c>
      <c r="D15" s="21" t="s">
        <v>8</v>
      </c>
      <c r="E15" s="22">
        <v>12.4</v>
      </c>
      <c r="F15" s="23">
        <v>286.57</v>
      </c>
      <c r="G15" s="23">
        <f t="shared" ref="G15" si="0">1.24*F15</f>
        <v>355.34679999999997</v>
      </c>
      <c r="H15" s="24">
        <f t="shared" ref="H15:H20" si="1">E15*G15</f>
        <v>4406.3003199999994</v>
      </c>
    </row>
    <row r="16" spans="1:8" s="25" customFormat="1" ht="11.25">
      <c r="A16" s="145">
        <v>3</v>
      </c>
      <c r="B16" s="146"/>
      <c r="C16" s="147" t="s">
        <v>44</v>
      </c>
      <c r="D16" s="147"/>
      <c r="E16" s="147"/>
      <c r="F16" s="147"/>
      <c r="G16" s="147"/>
      <c r="H16" s="17">
        <f>SUM(H17:H20)</f>
        <v>18806.088</v>
      </c>
    </row>
    <row r="17" spans="1:8" s="25" customFormat="1" ht="22.5">
      <c r="A17" s="18" t="s">
        <v>18</v>
      </c>
      <c r="B17" s="19" t="s">
        <v>50</v>
      </c>
      <c r="C17" s="20" t="s">
        <v>51</v>
      </c>
      <c r="D17" s="21" t="s">
        <v>10</v>
      </c>
      <c r="E17" s="22">
        <v>8.8000000000000007</v>
      </c>
      <c r="F17" s="23">
        <v>7.64</v>
      </c>
      <c r="G17" s="23">
        <f t="shared" ref="G17:G18" si="2">1.24*F17</f>
        <v>9.4735999999999994</v>
      </c>
      <c r="H17" s="24">
        <f t="shared" ref="H17:H18" si="3">E17*G17</f>
        <v>83.367680000000007</v>
      </c>
    </row>
    <row r="18" spans="1:8" s="25" customFormat="1" ht="22.5">
      <c r="A18" s="18" t="s">
        <v>19</v>
      </c>
      <c r="B18" s="19" t="s">
        <v>53</v>
      </c>
      <c r="C18" s="20" t="s">
        <v>52</v>
      </c>
      <c r="D18" s="21" t="s">
        <v>10</v>
      </c>
      <c r="E18" s="22">
        <v>1166.5999999999999</v>
      </c>
      <c r="F18" s="23">
        <v>7.41</v>
      </c>
      <c r="G18" s="23">
        <f t="shared" si="2"/>
        <v>9.1883999999999997</v>
      </c>
      <c r="H18" s="24">
        <f t="shared" si="3"/>
        <v>10719.18744</v>
      </c>
    </row>
    <row r="19" spans="1:8" s="25" customFormat="1" ht="22.5">
      <c r="A19" s="18" t="s">
        <v>20</v>
      </c>
      <c r="B19" s="19" t="s">
        <v>54</v>
      </c>
      <c r="C19" s="20" t="s">
        <v>55</v>
      </c>
      <c r="D19" s="21" t="s">
        <v>9</v>
      </c>
      <c r="E19" s="22">
        <v>57.6</v>
      </c>
      <c r="F19" s="23">
        <v>65.290000000000006</v>
      </c>
      <c r="G19" s="23">
        <f t="shared" ref="G19:G20" si="4">1.24*F19</f>
        <v>80.959600000000009</v>
      </c>
      <c r="H19" s="24">
        <f t="shared" si="1"/>
        <v>4663.2729600000002</v>
      </c>
    </row>
    <row r="20" spans="1:8" s="25" customFormat="1" ht="33.75">
      <c r="A20" s="18" t="s">
        <v>21</v>
      </c>
      <c r="B20" s="19" t="s">
        <v>11</v>
      </c>
      <c r="C20" s="20" t="s">
        <v>12</v>
      </c>
      <c r="D20" s="21" t="s">
        <v>8</v>
      </c>
      <c r="E20" s="22">
        <v>9.4</v>
      </c>
      <c r="F20" s="23">
        <v>286.57</v>
      </c>
      <c r="G20" s="23">
        <f t="shared" si="4"/>
        <v>355.34679999999997</v>
      </c>
      <c r="H20" s="24">
        <f t="shared" si="1"/>
        <v>3340.25992</v>
      </c>
    </row>
    <row r="21" spans="1:8" s="25" customFormat="1" ht="11.25">
      <c r="A21" s="145">
        <v>4</v>
      </c>
      <c r="B21" s="146"/>
      <c r="C21" s="147" t="s">
        <v>45</v>
      </c>
      <c r="D21" s="147"/>
      <c r="E21" s="147"/>
      <c r="F21" s="147"/>
      <c r="G21" s="147"/>
      <c r="H21" s="17">
        <f>H22+H23</f>
        <v>9257.2988640000003</v>
      </c>
    </row>
    <row r="22" spans="1:8" s="37" customFormat="1" ht="33.75">
      <c r="A22" s="30" t="s">
        <v>22</v>
      </c>
      <c r="B22" s="31" t="s">
        <v>48</v>
      </c>
      <c r="C22" s="32" t="s">
        <v>101</v>
      </c>
      <c r="D22" s="33" t="s">
        <v>8</v>
      </c>
      <c r="E22" s="34">
        <v>1.08</v>
      </c>
      <c r="F22" s="35">
        <v>401.71</v>
      </c>
      <c r="G22" s="35">
        <f t="shared" ref="G22:G23" si="5">1.24*F22</f>
        <v>498.12039999999996</v>
      </c>
      <c r="H22" s="36">
        <f t="shared" ref="H22:H23" si="6">E22*G22</f>
        <v>537.97003199999995</v>
      </c>
    </row>
    <row r="23" spans="1:8" s="25" customFormat="1" ht="22.5">
      <c r="A23" s="18" t="s">
        <v>23</v>
      </c>
      <c r="B23" s="31" t="s">
        <v>102</v>
      </c>
      <c r="C23" s="20" t="s">
        <v>103</v>
      </c>
      <c r="D23" s="21" t="s">
        <v>9</v>
      </c>
      <c r="E23" s="22">
        <v>23.12</v>
      </c>
      <c r="F23" s="23">
        <v>304.14</v>
      </c>
      <c r="G23" s="23">
        <f t="shared" si="5"/>
        <v>377.1336</v>
      </c>
      <c r="H23" s="24">
        <f t="shared" si="6"/>
        <v>8719.3288320000011</v>
      </c>
    </row>
    <row r="24" spans="1:8" s="27" customFormat="1" ht="12" thickBot="1">
      <c r="A24" s="150" t="s">
        <v>24</v>
      </c>
      <c r="B24" s="151"/>
      <c r="C24" s="151"/>
      <c r="D24" s="151"/>
      <c r="E24" s="151"/>
      <c r="F24" s="151"/>
      <c r="G24" s="152"/>
      <c r="H24" s="26">
        <f>H21+H16+H11+H9</f>
        <v>62410.577144000003</v>
      </c>
    </row>
    <row r="25" spans="1:8" s="27" customFormat="1" ht="11.25">
      <c r="E25" s="28"/>
      <c r="F25" s="29"/>
      <c r="G25" s="29"/>
      <c r="H25" s="29"/>
    </row>
    <row r="26" spans="1:8">
      <c r="A26" s="149" t="s">
        <v>31</v>
      </c>
      <c r="B26" s="149"/>
      <c r="C26" t="s">
        <v>32</v>
      </c>
    </row>
    <row r="27" spans="1:8">
      <c r="C27" t="s">
        <v>33</v>
      </c>
    </row>
    <row r="28" spans="1:8">
      <c r="C28" t="s">
        <v>49</v>
      </c>
    </row>
    <row r="34" spans="1:8">
      <c r="F34" s="148" t="s">
        <v>30</v>
      </c>
      <c r="G34" s="148"/>
      <c r="H34" s="148"/>
    </row>
    <row r="37" spans="1:8">
      <c r="A37" s="142" t="s">
        <v>34</v>
      </c>
      <c r="B37" s="142"/>
      <c r="C37" s="142"/>
      <c r="D37" s="142"/>
      <c r="E37" s="142"/>
      <c r="F37" s="142"/>
      <c r="G37" s="142"/>
      <c r="H37" s="142"/>
    </row>
    <row r="38" spans="1:8">
      <c r="A38" s="143" t="s">
        <v>35</v>
      </c>
      <c r="B38" s="143"/>
      <c r="C38" s="143"/>
      <c r="D38" s="143"/>
      <c r="E38" s="143"/>
      <c r="F38" s="143"/>
      <c r="G38" s="143"/>
      <c r="H38" s="143"/>
    </row>
    <row r="39" spans="1:8">
      <c r="A39" s="142" t="s">
        <v>36</v>
      </c>
      <c r="B39" s="144"/>
      <c r="C39" s="144"/>
      <c r="D39" s="144"/>
      <c r="E39" s="144"/>
      <c r="F39" s="144"/>
      <c r="G39" s="144"/>
      <c r="H39" s="144"/>
    </row>
    <row r="40" spans="1:8">
      <c r="A40" s="142" t="s">
        <v>37</v>
      </c>
      <c r="B40" s="142"/>
      <c r="C40" s="142"/>
      <c r="D40" s="142"/>
      <c r="E40" s="142"/>
      <c r="F40" s="142"/>
      <c r="G40" s="142"/>
      <c r="H40" s="142"/>
    </row>
    <row r="41" spans="1:8">
      <c r="A41" s="142"/>
      <c r="B41" s="142"/>
      <c r="C41" s="142"/>
      <c r="D41" s="142"/>
      <c r="E41" s="142"/>
      <c r="F41" s="142"/>
      <c r="G41" s="142"/>
      <c r="H41" s="142"/>
    </row>
    <row r="42" spans="1:8">
      <c r="A42" s="142"/>
      <c r="B42" s="142"/>
      <c r="C42" s="142"/>
      <c r="D42" s="142"/>
      <c r="E42" s="142"/>
      <c r="F42" s="142"/>
      <c r="G42" s="142"/>
      <c r="H42" s="142"/>
    </row>
    <row r="43" spans="1:8">
      <c r="A43" s="142"/>
      <c r="B43" s="142"/>
      <c r="C43" s="142"/>
      <c r="D43" s="142"/>
      <c r="E43" s="142"/>
      <c r="F43" s="142"/>
      <c r="G43" s="142"/>
      <c r="H43" s="142"/>
    </row>
  </sheetData>
  <mergeCells count="23">
    <mergeCell ref="A6:B6"/>
    <mergeCell ref="C2:G2"/>
    <mergeCell ref="A4:B4"/>
    <mergeCell ref="A5:B5"/>
    <mergeCell ref="C4:F4"/>
    <mergeCell ref="A9:B9"/>
    <mergeCell ref="C9:G9"/>
    <mergeCell ref="A11:B11"/>
    <mergeCell ref="C11:G11"/>
    <mergeCell ref="A42:H42"/>
    <mergeCell ref="A16:B16"/>
    <mergeCell ref="C16:G16"/>
    <mergeCell ref="F34:H34"/>
    <mergeCell ref="A26:B26"/>
    <mergeCell ref="A24:G24"/>
    <mergeCell ref="A21:B21"/>
    <mergeCell ref="C21:G21"/>
    <mergeCell ref="A43:H43"/>
    <mergeCell ref="A37:H37"/>
    <mergeCell ref="A38:H38"/>
    <mergeCell ref="A39:H39"/>
    <mergeCell ref="A40:H40"/>
    <mergeCell ref="A41:H41"/>
  </mergeCells>
  <pageMargins left="0.82291666666666663" right="0.7" top="1.2395833333333333" bottom="0.75" header="0.3" footer="0.3"/>
  <pageSetup paperSize="9" orientation="landscape" r:id="rId1"/>
  <headerFooter>
    <oddHeader>&amp;L&amp;G&amp;R&amp;"-,Negrito"
ESTADO DE SANTA CATARINA
MUNICÍPIO DE PAULO LOPES
SECRETARIA MUNICIPAL DE ADMINISTRAÇÃO / ENGENHARIA</oddHeader>
    <oddFooter>&amp;LRua José Pereira da Silva, 130 - Centro
Fone: (48) 3253 - 0161&amp;CRamal 229&amp;RCEP: 88.490 - 000
&amp;Uengenharia@paulolopes.sc.gov.br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I35"/>
  <sheetViews>
    <sheetView view="pageLayout" topLeftCell="A7" workbookViewId="0">
      <selection activeCell="G17" sqref="G17"/>
    </sheetView>
  </sheetViews>
  <sheetFormatPr defaultRowHeight="15"/>
  <cols>
    <col min="1" max="1" width="5.42578125" bestFit="1" customWidth="1"/>
    <col min="2" max="2" width="28" customWidth="1"/>
    <col min="3" max="3" width="19.5703125" customWidth="1"/>
    <col min="4" max="4" width="9.5703125" bestFit="1" customWidth="1"/>
    <col min="5" max="5" width="14.7109375" style="1" bestFit="1" customWidth="1"/>
    <col min="6" max="6" width="9.5703125" style="2" customWidth="1"/>
    <col min="7" max="7" width="15.140625" style="2" bestFit="1" customWidth="1"/>
    <col min="8" max="8" width="9.5703125" style="2" customWidth="1"/>
    <col min="9" max="9" width="14.7109375" bestFit="1" customWidth="1"/>
    <col min="10" max="10" width="16.85546875" bestFit="1" customWidth="1"/>
  </cols>
  <sheetData>
    <row r="2" spans="1:9">
      <c r="C2" s="153" t="s">
        <v>56</v>
      </c>
      <c r="D2" s="153"/>
      <c r="E2" s="153"/>
      <c r="F2" s="153"/>
      <c r="G2" s="153"/>
    </row>
    <row r="3" spans="1:9">
      <c r="C3" s="8"/>
      <c r="D3" s="8"/>
      <c r="E3" s="8"/>
      <c r="F3" s="8"/>
      <c r="G3" s="8"/>
    </row>
    <row r="4" spans="1:9">
      <c r="A4" s="149" t="s">
        <v>26</v>
      </c>
      <c r="B4" s="149"/>
      <c r="C4" s="154" t="s">
        <v>38</v>
      </c>
      <c r="D4" s="154"/>
      <c r="E4" s="154"/>
      <c r="F4" s="154"/>
      <c r="G4" s="6" t="s">
        <v>28</v>
      </c>
      <c r="H4" s="155">
        <v>42877</v>
      </c>
      <c r="I4" s="155"/>
    </row>
    <row r="5" spans="1:9">
      <c r="A5" s="149" t="s">
        <v>27</v>
      </c>
      <c r="B5" s="149"/>
      <c r="C5" s="154" t="s">
        <v>39</v>
      </c>
      <c r="D5" s="154"/>
      <c r="E5" s="154"/>
      <c r="G5" s="6" t="s">
        <v>29</v>
      </c>
      <c r="H5" s="156">
        <f>C17</f>
        <v>62410.58</v>
      </c>
      <c r="I5" s="156"/>
    </row>
    <row r="6" spans="1:9">
      <c r="A6" s="149" t="s">
        <v>57</v>
      </c>
      <c r="B6" s="149"/>
      <c r="C6" s="154" t="s">
        <v>58</v>
      </c>
      <c r="D6" s="154"/>
      <c r="E6" s="154"/>
      <c r="G6" s="6" t="s">
        <v>59</v>
      </c>
      <c r="H6" s="162">
        <v>0.24</v>
      </c>
      <c r="I6" s="162"/>
    </row>
    <row r="7" spans="1:9">
      <c r="A7" s="7"/>
      <c r="B7" s="7"/>
      <c r="C7" s="9"/>
      <c r="D7" s="9"/>
      <c r="E7" s="9"/>
      <c r="G7" s="6"/>
      <c r="H7" s="39"/>
      <c r="I7" s="39"/>
    </row>
    <row r="8" spans="1:9">
      <c r="A8" s="7"/>
      <c r="B8" s="7"/>
      <c r="C8" s="9"/>
      <c r="D8" s="9"/>
      <c r="E8" s="9"/>
      <c r="G8" s="6"/>
      <c r="H8" s="39"/>
      <c r="I8" s="39"/>
    </row>
    <row r="9" spans="1:9">
      <c r="A9" s="7"/>
      <c r="B9" s="7"/>
      <c r="C9" s="9"/>
      <c r="D9" s="9"/>
      <c r="E9" s="9"/>
      <c r="G9" s="6"/>
      <c r="H9" s="39"/>
      <c r="I9" s="39"/>
    </row>
    <row r="10" spans="1:9" ht="15.75" thickBot="1">
      <c r="A10" s="7"/>
      <c r="B10" s="7"/>
      <c r="G10" s="6"/>
      <c r="H10" s="3"/>
    </row>
    <row r="11" spans="1:9" s="27" customFormat="1" ht="11.25">
      <c r="A11" s="163" t="s">
        <v>0</v>
      </c>
      <c r="B11" s="165" t="s">
        <v>2</v>
      </c>
      <c r="C11" s="167" t="s">
        <v>7</v>
      </c>
      <c r="D11" s="169" t="s">
        <v>60</v>
      </c>
      <c r="E11" s="169"/>
      <c r="F11" s="169" t="s">
        <v>61</v>
      </c>
      <c r="G11" s="169"/>
      <c r="H11" s="169" t="s">
        <v>24</v>
      </c>
      <c r="I11" s="170"/>
    </row>
    <row r="12" spans="1:9" s="27" customFormat="1" ht="11.25">
      <c r="A12" s="164"/>
      <c r="B12" s="166"/>
      <c r="C12" s="168"/>
      <c r="D12" s="40" t="s">
        <v>62</v>
      </c>
      <c r="E12" s="41" t="s">
        <v>63</v>
      </c>
      <c r="F12" s="40" t="s">
        <v>62</v>
      </c>
      <c r="G12" s="41" t="s">
        <v>63</v>
      </c>
      <c r="H12" s="40" t="s">
        <v>62</v>
      </c>
      <c r="I12" s="42" t="s">
        <v>63</v>
      </c>
    </row>
    <row r="13" spans="1:9" s="27" customFormat="1" ht="11.25">
      <c r="A13" s="54">
        <v>1</v>
      </c>
      <c r="B13" s="48" t="s">
        <v>40</v>
      </c>
      <c r="C13" s="49">
        <v>912.96</v>
      </c>
      <c r="D13" s="50">
        <v>1</v>
      </c>
      <c r="E13" s="49">
        <f>C13</f>
        <v>912.96</v>
      </c>
      <c r="F13" s="49"/>
      <c r="G13" s="49"/>
      <c r="H13" s="51">
        <f>D13</f>
        <v>1</v>
      </c>
      <c r="I13" s="55">
        <f>C13</f>
        <v>912.96</v>
      </c>
    </row>
    <row r="14" spans="1:9" s="27" customFormat="1" ht="11.25">
      <c r="A14" s="54">
        <v>2</v>
      </c>
      <c r="B14" s="48" t="s">
        <v>43</v>
      </c>
      <c r="C14" s="49">
        <v>33434.230000000003</v>
      </c>
      <c r="D14" s="50">
        <v>0.8</v>
      </c>
      <c r="E14" s="52">
        <f>0.8*C14</f>
        <v>26747.384000000005</v>
      </c>
      <c r="F14" s="50">
        <v>0.2</v>
      </c>
      <c r="G14" s="52">
        <f>C14-E14</f>
        <v>6686.8459999999977</v>
      </c>
      <c r="H14" s="51">
        <v>1</v>
      </c>
      <c r="I14" s="56">
        <f>E14+G14</f>
        <v>33434.230000000003</v>
      </c>
    </row>
    <row r="15" spans="1:9" s="27" customFormat="1" ht="11.25">
      <c r="A15" s="54">
        <v>3</v>
      </c>
      <c r="B15" s="48" t="s">
        <v>44</v>
      </c>
      <c r="C15" s="49">
        <v>18806.09</v>
      </c>
      <c r="D15" s="53"/>
      <c r="E15" s="52"/>
      <c r="F15" s="50">
        <v>1</v>
      </c>
      <c r="G15" s="52">
        <f>C15</f>
        <v>18806.09</v>
      </c>
      <c r="H15" s="51">
        <v>1</v>
      </c>
      <c r="I15" s="56">
        <f>E15+G15</f>
        <v>18806.09</v>
      </c>
    </row>
    <row r="16" spans="1:9" s="27" customFormat="1" ht="11.25">
      <c r="A16" s="54">
        <v>4</v>
      </c>
      <c r="B16" s="48" t="s">
        <v>45</v>
      </c>
      <c r="C16" s="49">
        <v>9257.2999999999993</v>
      </c>
      <c r="D16" s="53"/>
      <c r="E16" s="52"/>
      <c r="F16" s="50">
        <v>1</v>
      </c>
      <c r="G16" s="52">
        <f>C16</f>
        <v>9257.2999999999993</v>
      </c>
      <c r="H16" s="51">
        <v>1</v>
      </c>
      <c r="I16" s="56">
        <f>E16+G16</f>
        <v>9257.2999999999993</v>
      </c>
    </row>
    <row r="17" spans="1:9" s="27" customFormat="1" ht="11.25">
      <c r="A17" s="157" t="s">
        <v>64</v>
      </c>
      <c r="B17" s="158"/>
      <c r="C17" s="57">
        <f>SUM(C13:C16)</f>
        <v>62410.58</v>
      </c>
      <c r="D17" s="58">
        <f>E17/C17</f>
        <v>0.44319959852960833</v>
      </c>
      <c r="E17" s="57">
        <f>SUM(E13:E16)</f>
        <v>27660.344000000005</v>
      </c>
      <c r="F17" s="58">
        <f>G17/C17</f>
        <v>0.55680040147039167</v>
      </c>
      <c r="G17" s="57">
        <f>SUM(G13:G16)</f>
        <v>34750.235999999997</v>
      </c>
      <c r="H17" s="59">
        <v>1</v>
      </c>
      <c r="I17" s="60">
        <f>SUM(I13:I16)</f>
        <v>62410.58</v>
      </c>
    </row>
    <row r="18" spans="1:9" s="27" customFormat="1" ht="12" thickBot="1">
      <c r="A18" s="159" t="s">
        <v>24</v>
      </c>
      <c r="B18" s="160"/>
      <c r="C18" s="61">
        <f>C17</f>
        <v>62410.58</v>
      </c>
      <c r="D18" s="62">
        <f>E18/C18</f>
        <v>0.44319959852960833</v>
      </c>
      <c r="E18" s="63">
        <f>E17</f>
        <v>27660.344000000005</v>
      </c>
      <c r="F18" s="62">
        <f>G18/C18</f>
        <v>1</v>
      </c>
      <c r="G18" s="63">
        <f>G17+E17</f>
        <v>62410.58</v>
      </c>
      <c r="H18" s="64">
        <v>1</v>
      </c>
      <c r="I18" s="65">
        <f>I17</f>
        <v>62410.58</v>
      </c>
    </row>
    <row r="19" spans="1:9" s="43" customFormat="1" ht="12">
      <c r="A19" s="47"/>
      <c r="B19" s="47"/>
      <c r="C19" s="44"/>
      <c r="D19" s="44"/>
      <c r="E19" s="45"/>
      <c r="F19" s="46"/>
      <c r="G19" s="46"/>
      <c r="H19" s="46"/>
      <c r="I19" s="44"/>
    </row>
    <row r="20" spans="1:9" s="43" customFormat="1" ht="12">
      <c r="A20" s="47"/>
      <c r="B20" s="47"/>
      <c r="C20" s="44"/>
      <c r="D20" s="44"/>
      <c r="E20" s="45"/>
      <c r="F20" s="46"/>
      <c r="G20" s="46"/>
      <c r="H20" s="46"/>
      <c r="I20" s="44"/>
    </row>
    <row r="21" spans="1:9" s="43" customFormat="1" ht="12">
      <c r="A21" s="47"/>
      <c r="B21" s="47"/>
      <c r="C21" s="44"/>
      <c r="D21" s="44"/>
      <c r="E21" s="45"/>
      <c r="F21" s="46"/>
      <c r="G21" s="46"/>
      <c r="H21" s="46"/>
      <c r="I21" s="44"/>
    </row>
    <row r="22" spans="1:9" s="43" customFormat="1" ht="12">
      <c r="A22" s="47"/>
      <c r="B22" s="47"/>
      <c r="C22" s="44"/>
      <c r="D22" s="44"/>
      <c r="E22" s="45"/>
      <c r="F22" s="46"/>
      <c r="G22" s="46"/>
      <c r="H22" s="46"/>
      <c r="I22" s="44"/>
    </row>
    <row r="23" spans="1:9" s="43" customFormat="1" ht="12">
      <c r="A23" s="47"/>
      <c r="B23" s="47"/>
      <c r="C23" s="44"/>
      <c r="D23" s="44"/>
      <c r="E23" s="45"/>
      <c r="F23" s="46"/>
      <c r="G23" s="46"/>
      <c r="H23" s="46"/>
      <c r="I23" s="44"/>
    </row>
    <row r="24" spans="1:9" s="43" customFormat="1" ht="12.75">
      <c r="A24" s="47"/>
      <c r="B24" s="47"/>
      <c r="C24" s="44"/>
      <c r="D24" s="44"/>
      <c r="E24" s="45"/>
      <c r="F24" s="161" t="s">
        <v>30</v>
      </c>
      <c r="G24" s="161"/>
      <c r="H24" s="161"/>
      <c r="I24" s="161"/>
    </row>
    <row r="25" spans="1:9" s="43" customFormat="1" ht="12.75">
      <c r="A25" s="47"/>
      <c r="B25" s="47"/>
      <c r="C25" s="44"/>
      <c r="D25" s="44"/>
      <c r="E25" s="45"/>
      <c r="F25" s="66"/>
      <c r="G25" s="66"/>
      <c r="H25" s="66"/>
      <c r="I25" s="66"/>
    </row>
    <row r="26" spans="1:9" s="43" customFormat="1" ht="12.75">
      <c r="A26" s="47"/>
      <c r="B26" s="47"/>
      <c r="C26" s="44"/>
      <c r="D26" s="44"/>
      <c r="E26" s="45"/>
      <c r="F26" s="66"/>
      <c r="G26" s="66"/>
      <c r="H26" s="66"/>
      <c r="I26" s="66"/>
    </row>
    <row r="27" spans="1:9" s="43" customFormat="1" ht="12">
      <c r="A27" s="47"/>
      <c r="B27" s="47"/>
      <c r="C27" s="44"/>
      <c r="D27" s="44"/>
      <c r="E27" s="45"/>
      <c r="F27" s="46"/>
      <c r="G27" s="46"/>
      <c r="H27" s="46"/>
      <c r="I27" s="44"/>
    </row>
    <row r="28" spans="1:9" s="43" customFormat="1" ht="12">
      <c r="A28" s="47"/>
      <c r="B28" s="47"/>
      <c r="C28" s="44"/>
      <c r="D28" s="44"/>
      <c r="E28" s="45"/>
      <c r="F28" s="46"/>
      <c r="G28" s="46"/>
      <c r="H28" s="46"/>
      <c r="I28" s="44"/>
    </row>
    <row r="29" spans="1:9">
      <c r="A29" s="142" t="s">
        <v>34</v>
      </c>
      <c r="B29" s="142"/>
      <c r="C29" s="142"/>
      <c r="D29" s="142"/>
      <c r="E29" s="142"/>
      <c r="F29" s="142"/>
      <c r="G29" s="142"/>
      <c r="H29" s="142"/>
    </row>
    <row r="30" spans="1:9">
      <c r="A30" s="143" t="s">
        <v>35</v>
      </c>
      <c r="B30" s="143"/>
      <c r="C30" s="143"/>
      <c r="D30" s="143"/>
      <c r="E30" s="143"/>
      <c r="F30" s="143"/>
      <c r="G30" s="143"/>
      <c r="H30" s="143"/>
    </row>
    <row r="31" spans="1:9">
      <c r="A31" s="142" t="s">
        <v>36</v>
      </c>
      <c r="B31" s="144"/>
      <c r="C31" s="144"/>
      <c r="D31" s="144"/>
      <c r="E31" s="144"/>
      <c r="F31" s="144"/>
      <c r="G31" s="144"/>
      <c r="H31" s="144"/>
    </row>
    <row r="32" spans="1:9">
      <c r="A32" s="142" t="s">
        <v>37</v>
      </c>
      <c r="B32" s="142"/>
      <c r="C32" s="142"/>
      <c r="D32" s="142"/>
      <c r="E32" s="142"/>
      <c r="F32" s="142"/>
      <c r="G32" s="142"/>
      <c r="H32" s="142"/>
    </row>
    <row r="33" spans="1:8">
      <c r="A33" s="142"/>
      <c r="B33" s="142"/>
      <c r="C33" s="142"/>
      <c r="D33" s="142"/>
      <c r="E33" s="142"/>
      <c r="F33" s="142"/>
      <c r="G33" s="142"/>
      <c r="H33" s="142"/>
    </row>
    <row r="34" spans="1:8">
      <c r="A34" s="142"/>
      <c r="B34" s="142"/>
      <c r="C34" s="142"/>
      <c r="D34" s="142"/>
      <c r="E34" s="142"/>
      <c r="F34" s="142"/>
      <c r="G34" s="142"/>
      <c r="H34" s="142"/>
    </row>
    <row r="35" spans="1:8">
      <c r="A35" s="142"/>
      <c r="B35" s="142"/>
      <c r="C35" s="142"/>
      <c r="D35" s="142"/>
      <c r="E35" s="142"/>
      <c r="F35" s="142"/>
      <c r="G35" s="142"/>
      <c r="H35" s="142"/>
    </row>
  </sheetData>
  <mergeCells count="26">
    <mergeCell ref="D11:E11"/>
    <mergeCell ref="F11:G11"/>
    <mergeCell ref="H11:I11"/>
    <mergeCell ref="A6:B6"/>
    <mergeCell ref="A34:H34"/>
    <mergeCell ref="A35:H35"/>
    <mergeCell ref="A29:H29"/>
    <mergeCell ref="A30:H30"/>
    <mergeCell ref="A31:H31"/>
    <mergeCell ref="A32:H32"/>
    <mergeCell ref="C2:G2"/>
    <mergeCell ref="A4:B4"/>
    <mergeCell ref="C4:F4"/>
    <mergeCell ref="A5:B5"/>
    <mergeCell ref="A33:H33"/>
    <mergeCell ref="C5:E5"/>
    <mergeCell ref="C6:E6"/>
    <mergeCell ref="H4:I4"/>
    <mergeCell ref="H5:I5"/>
    <mergeCell ref="A17:B17"/>
    <mergeCell ref="A18:B18"/>
    <mergeCell ref="F24:I24"/>
    <mergeCell ref="H6:I6"/>
    <mergeCell ref="A11:A12"/>
    <mergeCell ref="B11:B12"/>
    <mergeCell ref="C11:C12"/>
  </mergeCells>
  <pageMargins left="0.82291666666666663" right="0.7" top="1.2395833333333333" bottom="0.75" header="0.3" footer="0.3"/>
  <pageSetup paperSize="9" orientation="landscape" r:id="rId1"/>
  <headerFooter>
    <oddHeader>&amp;L&amp;G&amp;R&amp;"-,Negrito"
ESTADO DE SANTA CATARINA
MUNICÍPIO DE PAULO LOPES
SECRETARIA MUNICIPAL DE ADMINISTRAÇÃO / ENGENHARIA</oddHeader>
    <oddFooter>&amp;LRua José Pereira da Silva, 130 - Centro
Fone: (48) 3253 - 0161&amp;CRamal 229&amp;RCEP: 88.490 - 000
&amp;Uengenharia@paulolopes.sc.gov.br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4"/>
  <sheetViews>
    <sheetView view="pageLayout" workbookViewId="0">
      <selection activeCell="E6" sqref="E6"/>
    </sheetView>
  </sheetViews>
  <sheetFormatPr defaultRowHeight="15"/>
  <cols>
    <col min="1" max="1" width="6.85546875" bestFit="1" customWidth="1"/>
    <col min="2" max="2" width="5.85546875" customWidth="1"/>
    <col min="3" max="3" width="52.85546875" customWidth="1"/>
    <col min="5" max="5" width="12.85546875" bestFit="1" customWidth="1"/>
  </cols>
  <sheetData>
    <row r="1" spans="1:8">
      <c r="A1" s="171" t="s">
        <v>100</v>
      </c>
      <c r="B1" s="171"/>
      <c r="C1" s="171"/>
      <c r="D1" s="171"/>
      <c r="E1" s="171"/>
      <c r="F1" s="141"/>
      <c r="G1" s="141"/>
      <c r="H1" s="141"/>
    </row>
    <row r="2" spans="1:8">
      <c r="A2" s="38"/>
      <c r="B2" s="38"/>
      <c r="C2" s="38"/>
      <c r="D2" s="38"/>
      <c r="E2" s="38"/>
      <c r="F2" s="141"/>
      <c r="G2" s="141"/>
      <c r="H2" s="141"/>
    </row>
    <row r="3" spans="1:8">
      <c r="A3" s="38"/>
      <c r="B3" s="38"/>
      <c r="C3" s="38"/>
      <c r="D3" s="38"/>
      <c r="E3" s="38"/>
      <c r="F3" s="141"/>
      <c r="G3" s="141"/>
      <c r="H3" s="141"/>
    </row>
    <row r="4" spans="1:8">
      <c r="A4" s="180" t="s">
        <v>26</v>
      </c>
      <c r="B4" s="180"/>
      <c r="C4" s="140" t="s">
        <v>38</v>
      </c>
      <c r="D4" s="68" t="s">
        <v>28</v>
      </c>
      <c r="E4" s="69">
        <v>42877</v>
      </c>
      <c r="F4" s="140"/>
      <c r="G4" s="70"/>
      <c r="H4" s="71"/>
    </row>
    <row r="5" spans="1:8">
      <c r="A5" s="180" t="s">
        <v>27</v>
      </c>
      <c r="B5" s="180"/>
      <c r="C5" s="140" t="s">
        <v>39</v>
      </c>
      <c r="D5" s="68" t="s">
        <v>65</v>
      </c>
      <c r="E5" s="72">
        <v>62410.58</v>
      </c>
      <c r="F5" s="67"/>
      <c r="G5" s="70"/>
      <c r="H5" s="73"/>
    </row>
    <row r="6" spans="1:8">
      <c r="A6" s="180" t="s">
        <v>57</v>
      </c>
      <c r="B6" s="180"/>
      <c r="C6" s="140" t="s">
        <v>58</v>
      </c>
      <c r="D6" s="68" t="s">
        <v>59</v>
      </c>
      <c r="E6" s="74">
        <v>0.24</v>
      </c>
      <c r="F6" s="75"/>
      <c r="G6" s="70"/>
      <c r="H6" s="76"/>
    </row>
    <row r="7" spans="1:8">
      <c r="A7" s="77"/>
      <c r="B7" s="77"/>
      <c r="C7" s="67"/>
      <c r="D7" s="78"/>
      <c r="E7" s="79"/>
      <c r="F7" s="75"/>
      <c r="G7" s="70"/>
      <c r="H7" s="76"/>
    </row>
    <row r="8" spans="1:8" ht="15.75" thickBot="1">
      <c r="A8" s="77"/>
      <c r="B8" s="77"/>
      <c r="C8" s="67"/>
      <c r="D8" s="78"/>
      <c r="E8" s="79"/>
      <c r="F8" s="75"/>
      <c r="G8" s="70"/>
      <c r="H8" s="76"/>
    </row>
    <row r="9" spans="1:8">
      <c r="A9" s="181"/>
      <c r="B9" s="182"/>
      <c r="C9" s="182"/>
      <c r="D9" s="183"/>
    </row>
    <row r="10" spans="1:8">
      <c r="A10" s="184" t="s">
        <v>66</v>
      </c>
      <c r="B10" s="185"/>
      <c r="C10" s="185"/>
      <c r="D10" s="186"/>
    </row>
    <row r="11" spans="1:8" ht="15.75" thickBot="1">
      <c r="A11" s="80"/>
      <c r="B11" s="81"/>
      <c r="C11" s="81"/>
      <c r="D11" s="82"/>
    </row>
    <row r="12" spans="1:8">
      <c r="A12" s="83" t="s">
        <v>67</v>
      </c>
      <c r="B12" s="84" t="s">
        <v>68</v>
      </c>
      <c r="C12" s="85" t="s">
        <v>69</v>
      </c>
      <c r="D12" s="86"/>
    </row>
    <row r="13" spans="1:8">
      <c r="A13" s="87"/>
      <c r="B13" s="88" t="s">
        <v>70</v>
      </c>
      <c r="C13" s="89" t="s">
        <v>71</v>
      </c>
      <c r="D13" s="90">
        <v>4.07E-2</v>
      </c>
    </row>
    <row r="14" spans="1:8">
      <c r="A14" s="87"/>
      <c r="B14" s="88" t="s">
        <v>72</v>
      </c>
      <c r="C14" s="89" t="s">
        <v>73</v>
      </c>
      <c r="D14" s="90">
        <v>1.18E-2</v>
      </c>
    </row>
    <row r="15" spans="1:8">
      <c r="A15" s="87"/>
      <c r="B15" s="88" t="s">
        <v>74</v>
      </c>
      <c r="C15" s="89" t="s">
        <v>75</v>
      </c>
      <c r="D15" s="90">
        <v>4.0000000000000002E-4</v>
      </c>
    </row>
    <row r="16" spans="1:8">
      <c r="A16" s="87"/>
      <c r="B16" s="88"/>
      <c r="C16" s="89"/>
      <c r="D16" s="90"/>
    </row>
    <row r="17" spans="1:4">
      <c r="A17" s="91"/>
      <c r="B17" s="92"/>
      <c r="C17" s="93" t="s">
        <v>76</v>
      </c>
      <c r="D17" s="94">
        <f>SUM(D13:D16)</f>
        <v>5.2899999999999996E-2</v>
      </c>
    </row>
    <row r="18" spans="1:4">
      <c r="A18" s="95"/>
      <c r="B18" s="96"/>
      <c r="C18" s="97"/>
      <c r="D18" s="98"/>
    </row>
    <row r="19" spans="1:4">
      <c r="A19" s="99" t="s">
        <v>67</v>
      </c>
      <c r="B19" s="100" t="s">
        <v>77</v>
      </c>
      <c r="C19" s="101" t="s">
        <v>78</v>
      </c>
      <c r="D19" s="102"/>
    </row>
    <row r="20" spans="1:4">
      <c r="A20" s="103"/>
      <c r="B20" s="104" t="s">
        <v>79</v>
      </c>
      <c r="C20" s="89" t="s">
        <v>80</v>
      </c>
      <c r="D20" s="90">
        <v>6.9000000000000006E-2</v>
      </c>
    </row>
    <row r="21" spans="1:4">
      <c r="A21" s="91"/>
      <c r="B21" s="105"/>
      <c r="C21" s="106" t="s">
        <v>81</v>
      </c>
      <c r="D21" s="107">
        <f>SUM(D20)</f>
        <v>6.9000000000000006E-2</v>
      </c>
    </row>
    <row r="22" spans="1:4">
      <c r="A22" s="95"/>
      <c r="B22" s="96"/>
      <c r="C22" s="97"/>
      <c r="D22" s="98"/>
    </row>
    <row r="23" spans="1:4">
      <c r="A23" s="99" t="s">
        <v>67</v>
      </c>
      <c r="B23" s="108" t="s">
        <v>82</v>
      </c>
      <c r="C23" s="109" t="s">
        <v>83</v>
      </c>
      <c r="D23" s="110"/>
    </row>
    <row r="24" spans="1:4">
      <c r="A24" s="103"/>
      <c r="B24" s="111" t="s">
        <v>84</v>
      </c>
      <c r="C24" s="112" t="s">
        <v>85</v>
      </c>
      <c r="D24" s="113">
        <v>6.4999999999999997E-3</v>
      </c>
    </row>
    <row r="25" spans="1:4">
      <c r="A25" s="103"/>
      <c r="B25" s="111" t="s">
        <v>86</v>
      </c>
      <c r="C25" s="112" t="s">
        <v>87</v>
      </c>
      <c r="D25" s="113">
        <v>0.03</v>
      </c>
    </row>
    <row r="26" spans="1:4">
      <c r="A26" s="103"/>
      <c r="B26" s="111" t="s">
        <v>88</v>
      </c>
      <c r="C26" s="112" t="s">
        <v>89</v>
      </c>
      <c r="D26" s="113">
        <v>0.05</v>
      </c>
    </row>
    <row r="27" spans="1:4">
      <c r="A27" s="91"/>
      <c r="B27" s="114"/>
      <c r="C27" s="106" t="s">
        <v>90</v>
      </c>
      <c r="D27" s="107">
        <f>SUM(D24:D26)</f>
        <v>8.6499999999999994E-2</v>
      </c>
    </row>
    <row r="28" spans="1:4">
      <c r="A28" s="95"/>
      <c r="B28" s="115"/>
      <c r="C28" s="96"/>
      <c r="D28" s="116"/>
    </row>
    <row r="29" spans="1:4">
      <c r="A29" s="99" t="s">
        <v>67</v>
      </c>
      <c r="B29" s="108" t="s">
        <v>91</v>
      </c>
      <c r="C29" s="109" t="s">
        <v>92</v>
      </c>
      <c r="D29" s="110"/>
    </row>
    <row r="30" spans="1:4">
      <c r="A30" s="117"/>
      <c r="B30" s="118"/>
      <c r="C30" s="119" t="s">
        <v>93</v>
      </c>
      <c r="D30" s="120">
        <v>5.8999999999999999E-3</v>
      </c>
    </row>
    <row r="31" spans="1:4">
      <c r="A31" s="121"/>
      <c r="B31" s="122"/>
      <c r="C31" s="106" t="s">
        <v>94</v>
      </c>
      <c r="D31" s="123">
        <f>D30</f>
        <v>5.8999999999999999E-3</v>
      </c>
    </row>
    <row r="32" spans="1:4">
      <c r="A32" s="124"/>
      <c r="B32" s="125"/>
      <c r="C32" s="126"/>
      <c r="D32" s="127"/>
    </row>
    <row r="33" spans="1:4">
      <c r="A33" s="172" t="s">
        <v>95</v>
      </c>
      <c r="B33" s="173"/>
      <c r="C33" s="173"/>
      <c r="D33" s="174"/>
    </row>
    <row r="34" spans="1:4">
      <c r="A34" s="175" t="s">
        <v>96</v>
      </c>
      <c r="B34" s="176"/>
      <c r="C34" s="176"/>
      <c r="D34" s="128">
        <f>ROUND((((1+D13)*(1+D31)*(1+D21)*(1+D14+D15))/(1-D27)-1),4)</f>
        <v>0.24</v>
      </c>
    </row>
    <row r="35" spans="1:4">
      <c r="A35" s="129"/>
      <c r="B35" s="125"/>
      <c r="C35" s="130" t="s">
        <v>97</v>
      </c>
      <c r="D35" s="131"/>
    </row>
    <row r="36" spans="1:4">
      <c r="A36" s="129"/>
      <c r="B36" s="125"/>
      <c r="C36" s="130"/>
      <c r="D36" s="131"/>
    </row>
    <row r="37" spans="1:4">
      <c r="A37" s="177" t="s">
        <v>30</v>
      </c>
      <c r="B37" s="178"/>
      <c r="C37" s="178"/>
      <c r="D37" s="179"/>
    </row>
    <row r="38" spans="1:4">
      <c r="A38" s="129"/>
      <c r="B38" s="125"/>
      <c r="C38" s="130"/>
      <c r="D38" s="131"/>
    </row>
    <row r="39" spans="1:4">
      <c r="A39" s="129"/>
      <c r="B39" s="125"/>
      <c r="C39" s="130"/>
      <c r="D39" s="131"/>
    </row>
    <row r="40" spans="1:4">
      <c r="A40" s="132"/>
      <c r="B40" s="133"/>
      <c r="C40" s="134" t="s">
        <v>98</v>
      </c>
      <c r="D40" s="127"/>
    </row>
    <row r="41" spans="1:4">
      <c r="A41" s="132"/>
      <c r="B41" s="133"/>
      <c r="C41" s="135" t="s">
        <v>99</v>
      </c>
      <c r="D41" s="127"/>
    </row>
    <row r="42" spans="1:4">
      <c r="A42" s="132"/>
      <c r="B42" s="133"/>
      <c r="C42" s="134" t="s">
        <v>36</v>
      </c>
      <c r="D42" s="127"/>
    </row>
    <row r="43" spans="1:4">
      <c r="A43" s="132"/>
      <c r="B43" s="133"/>
      <c r="C43" s="134" t="s">
        <v>37</v>
      </c>
      <c r="D43" s="127"/>
    </row>
    <row r="44" spans="1:4" ht="15.75" thickBot="1">
      <c r="A44" s="136"/>
      <c r="B44" s="137"/>
      <c r="C44" s="138"/>
      <c r="D44" s="139"/>
    </row>
  </sheetData>
  <mergeCells count="9">
    <mergeCell ref="A1:E1"/>
    <mergeCell ref="A33:D33"/>
    <mergeCell ref="A34:C34"/>
    <mergeCell ref="A37:D37"/>
    <mergeCell ref="A4:B4"/>
    <mergeCell ref="A5:B5"/>
    <mergeCell ref="A6:B6"/>
    <mergeCell ref="A9:D9"/>
    <mergeCell ref="A10:D10"/>
  </mergeCells>
  <pageMargins left="0.511811024" right="0.511811024" top="1.2083333333333333" bottom="0.78740157499999996" header="0.31496062000000002" footer="0.31496062000000002"/>
  <pageSetup paperSize="9" orientation="portrait" r:id="rId1"/>
  <headerFooter>
    <oddHeader>&amp;L&amp;G&amp;R&amp;"-,Negrito"GOVERNO DO ESTADO DE SANTA CATARINA
PREFEITURA MUNICIPAL DE PAULO LOPES
SECRETARIA MUNICIPAL DE ADMINISTRAÇÃO / ENGENHARIA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Orçamento</vt:lpstr>
      <vt:lpstr>Cronograma</vt:lpstr>
      <vt:lpstr>BDI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Administração</dc:creator>
  <cp:lastModifiedBy>Administração</cp:lastModifiedBy>
  <dcterms:created xsi:type="dcterms:W3CDTF">2017-05-19T11:18:19Z</dcterms:created>
  <dcterms:modified xsi:type="dcterms:W3CDTF">2017-05-23T10:19:30Z</dcterms:modified>
</cp:coreProperties>
</file>